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4"/>
  <workbookPr/>
  <mc:AlternateContent xmlns:mc="http://schemas.openxmlformats.org/markup-compatibility/2006">
    <mc:Choice Requires="x15">
      <x15ac:absPath xmlns:x15ac="http://schemas.microsoft.com/office/spreadsheetml/2010/11/ac" url="/Users/cherylbuckwalter/Dropbox/RWA Webinars ST MS CB/Webinar #3 How Much Water/Roseville Water Budget Calculator MASTER/"/>
    </mc:Choice>
  </mc:AlternateContent>
  <xr:revisionPtr revIDLastSave="0" documentId="13_ncr:1_{290C1AFA-55B3-1040-8FA7-C5D2BA9834B2}" xr6:coauthVersionLast="46" xr6:coauthVersionMax="46" xr10:uidLastSave="{00000000-0000-0000-0000-000000000000}"/>
  <bookViews>
    <workbookView xWindow="3520" yWindow="500" windowWidth="20360" windowHeight="1590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P12" i="1" l="1"/>
  <c r="G23" i="1"/>
  <c r="G22" i="1"/>
  <c r="G21" i="1"/>
  <c r="G20" i="1"/>
  <c r="G19" i="1"/>
  <c r="G18" i="1"/>
  <c r="G17" i="1"/>
  <c r="G16" i="1"/>
  <c r="G15" i="1"/>
  <c r="G14" i="1"/>
  <c r="G13" i="1"/>
  <c r="O27" i="1" l="1"/>
  <c r="R13" i="1" l="1"/>
  <c r="S13" i="1" s="1"/>
  <c r="R14" i="1"/>
  <c r="S14" i="1" s="1"/>
  <c r="R15" i="1"/>
  <c r="S15" i="1" s="1"/>
  <c r="R16" i="1"/>
  <c r="S16" i="1" s="1"/>
  <c r="R17" i="1"/>
  <c r="S17" i="1" s="1"/>
  <c r="R18" i="1"/>
  <c r="S18" i="1" s="1"/>
  <c r="R19" i="1"/>
  <c r="S19" i="1" s="1"/>
  <c r="R20" i="1"/>
  <c r="S20" i="1" s="1"/>
  <c r="R21" i="1"/>
  <c r="S21" i="1" s="1"/>
  <c r="R12" i="1"/>
  <c r="S12" i="1" l="1"/>
  <c r="S23" i="1" s="1"/>
  <c r="R22" i="1"/>
  <c r="H13" i="1"/>
  <c r="H14" i="1"/>
  <c r="H15" i="1"/>
  <c r="H16" i="1"/>
  <c r="H17" i="1"/>
  <c r="H18" i="1"/>
  <c r="H19" i="1"/>
  <c r="H20" i="1"/>
  <c r="H21" i="1"/>
  <c r="O28" i="1" s="1"/>
  <c r="H22" i="1"/>
  <c r="H23" i="1"/>
  <c r="G12" i="1"/>
  <c r="H12" i="1" l="1"/>
  <c r="H24" i="1" s="1"/>
  <c r="G24" i="1"/>
  <c r="N27" i="1" l="1"/>
  <c r="P27" i="1" s="1"/>
  <c r="N28" i="1"/>
  <c r="P28" i="1" s="1"/>
  <c r="Q28" i="1" l="1"/>
  <c r="Q27" i="1"/>
</calcChain>
</file>

<file path=xl/sharedStrings.xml><?xml version="1.0" encoding="utf-8"?>
<sst xmlns="http://schemas.openxmlformats.org/spreadsheetml/2006/main" count="107" uniqueCount="89">
  <si>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</si>
  <si>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</si>
  <si>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</si>
  <si>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</si>
  <si>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</si>
  <si>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</si>
  <si>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</si>
  <si>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</si>
  <si>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</si>
  <si>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</si>
  <si>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</si>
  <si>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</si>
  <si>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</t>
  </si>
  <si>
    <t>https://cimis.water.ca.gov/App_Themes/images/etozonemap.jpg</t>
  </si>
  <si>
    <t>Irrigated landscape area</t>
  </si>
  <si>
    <t>Landscape Factor</t>
  </si>
  <si>
    <t>Conversion Factor</t>
  </si>
  <si>
    <t>Gallons of Water</t>
  </si>
  <si>
    <t>Cubic Feet of Water</t>
  </si>
  <si>
    <t>Outdoor Landscape Irrigation Budget</t>
  </si>
  <si>
    <t>Station</t>
  </si>
  <si>
    <t>Gallons per Station per Month</t>
  </si>
  <si>
    <t>FLOW RATE (GPM)</t>
  </si>
  <si>
    <t>Zone Run Time per Week (minutes)</t>
  </si>
  <si>
    <t>Test Run Time (Minutes)</t>
  </si>
  <si>
    <t>https://cimis.water.ca.gov/</t>
  </si>
  <si>
    <t>Annual Totals</t>
  </si>
  <si>
    <t>Cubic Feet per Month</t>
  </si>
  <si>
    <t>Total CF / Month</t>
  </si>
  <si>
    <t>Total Gallons / Month</t>
  </si>
  <si>
    <t>Location / Description</t>
  </si>
  <si>
    <t>Results!</t>
  </si>
  <si>
    <t>How to use this calculator:</t>
  </si>
  <si>
    <t>Evapotranspiration (weather data) ETo</t>
  </si>
  <si>
    <t xml:space="preserve">Flow Rate (CFM)  </t>
  </si>
  <si>
    <t>Meter Read (Start)                  (CF)</t>
  </si>
  <si>
    <t>Month:</t>
  </si>
  <si>
    <t>Gallons</t>
  </si>
  <si>
    <t>Cubic Feet</t>
  </si>
  <si>
    <t>Monthly Flow Calculator</t>
  </si>
  <si>
    <t>ETo Calculator</t>
  </si>
  <si>
    <t>Percent Difference</t>
  </si>
  <si>
    <t>Amount Used Gallons/Cubic Ft</t>
  </si>
  <si>
    <r>
      <rPr>
        <b/>
        <sz val="11"/>
        <color rgb="FFFF0000"/>
        <rFont val="Calibri"/>
        <family val="2"/>
        <scheme val="minor"/>
      </rPr>
      <t>Over</t>
    </r>
    <r>
      <rPr>
        <b/>
        <sz val="11"/>
        <color theme="1"/>
        <rFont val="Calibri"/>
        <family val="2"/>
        <scheme val="minor"/>
      </rPr>
      <t xml:space="preserve"> or </t>
    </r>
    <r>
      <rPr>
        <b/>
        <sz val="11"/>
        <color rgb="FF00B050"/>
        <rFont val="Calibri"/>
        <family val="2"/>
        <scheme val="minor"/>
      </rPr>
      <t>Under</t>
    </r>
    <r>
      <rPr>
        <b/>
        <sz val="11"/>
        <color theme="1"/>
        <rFont val="Calibri"/>
        <family val="2"/>
        <scheme val="minor"/>
      </rPr>
      <t xml:space="preserve"> Budget Gal/Cubic Ft</t>
    </r>
  </si>
  <si>
    <t>Select Month Performing Test</t>
  </si>
  <si>
    <t>The orange numbers represent the monthly usage appropriate for your irrigated area in either gallons or cubic feet.</t>
  </si>
  <si>
    <t xml:space="preserve">Conduct a flow test, one zone at a time. It must be accurate to the minute for each zone. </t>
  </si>
  <si>
    <t>Input the total irrigated square footage for your property, in column C. The numbers in Orange will automatically calculate.</t>
  </si>
  <si>
    <t>Monthly ETo Calculator Gallons/Cubic Ft</t>
  </si>
  <si>
    <t>Meter Read (End)                   (CF)</t>
  </si>
  <si>
    <t>Input the minutes of the test in column L.</t>
  </si>
  <si>
    <t>Record the water meter start and stop for each zone in columns M &amp; N.</t>
  </si>
  <si>
    <t>The flow rate will auto calculate in CFM (Cubic Feet per Minute) and GPM (Gallons Per Minute) in columns O &amp; P.</t>
  </si>
  <si>
    <t>Enter the weekly total for all other zones in column Q.</t>
  </si>
  <si>
    <t>At this point, the spread sheet will have calculated monthly totals in gallons and cubic feet.</t>
  </si>
  <si>
    <t>OUTDOOR LANDSCAPE IRRIGATION BUDGET</t>
  </si>
  <si>
    <r>
      <t xml:space="preserve">ONLY MODIFY WHITE CELLS </t>
    </r>
    <r>
      <rPr>
        <sz val="11"/>
        <color theme="1"/>
        <rFont val="Calibri"/>
        <family val="2"/>
        <scheme val="minor"/>
      </rPr>
      <t>(Should you accidentally go into a colored cell, press the undo arrow once to restore the formula in that cell.)</t>
    </r>
  </si>
  <si>
    <t>Compare Your Water Use to the ETo Numbers</t>
  </si>
  <si>
    <t xml:space="preserve">Example: Zone 1 runs 4 days a week, twice a day for 5 minutes. The total would be 40 minutes per week for zone 1. </t>
  </si>
  <si>
    <t>Coffeeberry Area Low Water Use</t>
  </si>
  <si>
    <t>Shed Area CA Natives Low Water Use</t>
  </si>
  <si>
    <t>Fruit Trees Moderate Water Use</t>
  </si>
  <si>
    <t>Greenhouse Area CA Natives Low</t>
  </si>
  <si>
    <t>The landscape factor is a number that represents the water needs as a % of 1 with 1 being the highest possible water need.</t>
  </si>
  <si>
    <t>A yard with only turf could have the landscape factor changed within the range of 0.7 to 1.0.</t>
  </si>
  <si>
    <t>A moderate water-use yard will be between 0.4 and 0.6.</t>
  </si>
  <si>
    <t>A low water-use yard will be between 0.1 to 0.3.</t>
  </si>
  <si>
    <t>The landscape factor located in column E is populated as 0.5, which is an average consumptive use of a typical yard.</t>
  </si>
  <si>
    <t>A very low water-use yard will be between 0 to 0.1.</t>
  </si>
  <si>
    <t>Click on yellow cell above Location / Description for a drop-down list to Select Month Performing Test.</t>
  </si>
  <si>
    <t>The flow rate will remain the same for the following months unless you modify your irrigation system.</t>
  </si>
  <si>
    <t>Note: Ensure that the program in your controller does not have additional time set to unused or non-functioning zones.</t>
  </si>
  <si>
    <t xml:space="preserve">If you have a Smart controller, enter the schedule for July, and it will adjust the schedule to the weather for you. </t>
  </si>
  <si>
    <t>Note: Monitor your landscape to ensure that the Smart controller's schedule is providing adequate water to your plants.</t>
  </si>
  <si>
    <t>The yellow numbers will be populated from the totals of the Monthly Flow Calculator.</t>
  </si>
  <si>
    <t>The cells P27 &amp; 28 and Q27 &amp; 28 will turn green if you are within your water budget, or red if you are exceeding your budget.</t>
  </si>
  <si>
    <t>Input Station number and Location / Description for each Station in columns J and K.</t>
  </si>
  <si>
    <t>Landscape Factor adjustments</t>
  </si>
  <si>
    <t>ETo information can be changed to represent other areas by using this Zone Map link:</t>
  </si>
  <si>
    <t>California Irrigation Management Information System (CIMIS) by the California Department of Water Resources at:</t>
  </si>
  <si>
    <t>Read the section above and verify if Sunset Zone 14 is the applicable zone for the data shown. If not, use the CIMIS map link to update ETo data.</t>
  </si>
  <si>
    <r>
      <rPr>
        <b/>
        <sz val="11"/>
        <color theme="1"/>
        <rFont val="Calibri"/>
        <family val="2"/>
        <scheme val="minor"/>
      </rPr>
      <t>ETo Calculator:</t>
    </r>
    <r>
      <rPr>
        <sz val="11"/>
        <color theme="1"/>
        <rFont val="Calibri"/>
        <family val="2"/>
        <scheme val="minor"/>
      </rPr>
      <t xml:space="preserve"> This chart represents evapotranspiration for Reference Evapotranspiration (ETo) Zone 14, which is accurate for Roseville, CA, and described as:</t>
    </r>
  </si>
  <si>
    <t>Mid-Central Valley, Southern Sierra Nevada, Tehachapi, &amp; High Desert Mountains, according to the</t>
  </si>
  <si>
    <t xml:space="preserve">ET and ETo Definitions: </t>
  </si>
  <si>
    <r>
      <t>Evapotranspiration</t>
    </r>
    <r>
      <rPr>
        <sz val="11"/>
        <color theme="1"/>
        <rFont val="Calibri"/>
        <family val="2"/>
        <scheme val="minor"/>
      </rPr>
      <t> is an important process in the water cycle because it is responsible for 15% of the atmosphere's water vapor. Without that input of water vapor, clouds couldn't form and precipitation would never fall. </t>
    </r>
    <r>
      <rPr>
        <b/>
        <sz val="11"/>
        <color theme="1"/>
        <rFont val="Calibri"/>
        <family val="2"/>
        <scheme val="minor"/>
      </rPr>
      <t>Evapotranspiration</t>
    </r>
    <r>
      <rPr>
        <sz val="11"/>
        <color theme="1"/>
        <rFont val="Calibri"/>
        <family val="2"/>
        <scheme val="minor"/>
      </rPr>
      <t> is the combined name for the processes of evaporation and transpiration.</t>
    </r>
  </si>
  <si>
    <r>
      <t>Reference Evapotranspiration</t>
    </r>
    <r>
      <rPr>
        <sz val="11"/>
        <color rgb="FF202124"/>
        <rFont val="Calibri"/>
        <family val="2"/>
        <scheme val="minor"/>
      </rPr>
      <t> (</t>
    </r>
    <r>
      <rPr>
        <b/>
        <sz val="11"/>
        <color rgb="FF202124"/>
        <rFont val="Calibri"/>
        <family val="2"/>
        <scheme val="minor"/>
      </rPr>
      <t>ETo</t>
    </r>
    <r>
      <rPr>
        <sz val="11"/>
        <color rgb="FF202124"/>
        <rFont val="Calibri"/>
        <family val="2"/>
        <scheme val="minor"/>
      </rPr>
      <t>) is derived by measuring weather conditions and estimating the ET of a </t>
    </r>
    <r>
      <rPr>
        <b/>
        <sz val="11"/>
        <color rgb="FF202124"/>
        <rFont val="Calibri"/>
        <family val="2"/>
        <scheme val="minor"/>
      </rPr>
      <t>reference</t>
    </r>
    <r>
      <rPr>
        <sz val="11"/>
        <color rgb="FF202124"/>
        <rFont val="Calibri"/>
        <family val="2"/>
        <scheme val="minor"/>
      </rPr>
      <t> plant. In California, this is a standardized planted surface of well-maintained cool season turf.</t>
    </r>
  </si>
  <si>
    <t>Find Zone Runtime Per Week (in minutes) as currently programmed from your irrigation controller for Zone 1 and enter into in column Q.</t>
  </si>
  <si>
    <t>This spread sheet can then be updated each month by changing only the Month from the drop-down in cell K10 and the run time minutes in column Q.</t>
  </si>
  <si>
    <t>Orange numbers automaticall will be populated in the Compare Your Water Use to the ETo Numbers chart.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</si>
</sst>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202124"/>
      <name val="Calibri"/>
      <family val="2"/>
      <scheme val="minor"/>
    </font>
    <font>
      <sz val="11"/>
      <color rgb="FF20212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3" fontId="0" fillId="4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/>
    <xf numFmtId="3" fontId="7" fillId="4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0" fillId="5" borderId="1" xfId="0" applyFill="1" applyBorder="1"/>
    <xf numFmtId="0" fontId="2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3" fontId="2" fillId="3" borderId="5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11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11" fillId="0" borderId="0" xfId="0" applyFont="1" applyFill="1" applyBorder="1" applyAlignment="1"/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4" xfId="0" applyBorder="1" applyAlignment="1"/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2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1" applyAlignment="1">
      <alignment vertical="center"/>
    </xf>
    <xf numFmtId="0" fontId="4" fillId="0" borderId="0" xfId="1" applyAlignment="1"/>
    <xf numFmtId="0" fontId="13" fillId="0" borderId="0" xfId="0" applyFont="1" applyAlignment="1">
      <alignment vertical="center" wrapText="1"/>
    </xf>
    <xf numFmtId="0" fontId="7" fillId="0" borderId="0" xfId="0" applyFont="1" applyAlignment="1"/>
    <xf numFmtId="0" fontId="2" fillId="0" borderId="0" xfId="0" applyFont="1" applyAlignment="1"/>
    <xf numFmtId="0" fontId="0" fillId="0" borderId="0" xfId="0" applyFill="1" applyAlignment="1"/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16.png@01D70EB0.788D7B50" TargetMode="External"/><Relationship Id="rId1" Type="http://schemas.openxmlformats.org/officeDocument/2006/relationships/image" Target="../media/image1.png"/><Relationship Id="rId4" Type="http://schemas.openxmlformats.org/officeDocument/2006/relationships/image" Target="cid:image016.jpg@01D71104.BD662B9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573405</xdr:colOff>
      <xdr:row>1</xdr:row>
      <xdr:rowOff>19049</xdr:rowOff>
    </xdr:from>
    <xdr:to>
      <xdr:col>8</xdr:col>
      <xdr:colOff>0</xdr:colOff>
      <xdr:row>7</xdr:row>
      <xdr:rowOff>177559</xdr:rowOff>
    </xdr:to>
    <xdr:pic>
      <xdr:nvPicPr>
        <xdr:cNvPr id="5" name="Picture 8" descr="Indoor_OutdoorWaterBudgets-0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" y="542924"/>
          <a:ext cx="5332095" cy="1272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828675</xdr:colOff>
      <xdr:row>7</xdr:row>
      <xdr:rowOff>38100</xdr:rowOff>
    </xdr:from>
    <xdr:to>
      <xdr:col>10</xdr:col>
      <xdr:colOff>1237107</xdr:colOff>
      <xdr:row>8</xdr:row>
      <xdr:rowOff>123825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305800" y="1676400"/>
          <a:ext cx="408432" cy="2762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272928</xdr:colOff>
      <xdr:row>2</xdr:row>
      <xdr:rowOff>38099</xdr:rowOff>
    </xdr:from>
    <xdr:to>
      <xdr:col>19</xdr:col>
      <xdr:colOff>0</xdr:colOff>
      <xdr:row>6</xdr:row>
      <xdr:rowOff>171449</xdr:rowOff>
    </xdr:to>
    <xdr:pic>
      <xdr:nvPicPr>
        <xdr:cNvPr id="8" name="Picture 1" descr="Roseville_logo_RGB_2016-0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6003" y="542924"/>
          <a:ext cx="1851147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imis.water.ca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76"/>
  <sheetViews>
    <sheetView tabSelected="1" topLeftCell="A48" zoomScale="140" zoomScaleNormal="140" workbookViewId="0">
      <selection activeCell="C72" sqref="C72:K72"/>
    </sheetView>
  </sheetViews>
  <sheetFormatPr baseColWidth="10" defaultColWidth="8.83203125" defaultRowHeight="15" x14ac:dyDescent="0.2"/>
  <cols>
    <col min="3" max="3" width="10.6640625" customWidth="1"/>
    <col min="4" max="4" width="18.33203125" customWidth="1"/>
    <col min="5" max="5" width="11" customWidth="1"/>
    <col min="6" max="6" width="11.1640625" customWidth="1"/>
    <col min="8" max="8" width="10" customWidth="1"/>
    <col min="9" max="9" width="5.33203125" customWidth="1"/>
    <col min="11" max="11" width="31" customWidth="1"/>
    <col min="12" max="12" width="10.83203125" customWidth="1"/>
    <col min="13" max="13" width="12.5" customWidth="1"/>
    <col min="14" max="14" width="14.1640625" customWidth="1"/>
    <col min="15" max="15" width="13.33203125" customWidth="1"/>
    <col min="16" max="16" width="12.6640625" customWidth="1"/>
    <col min="17" max="17" width="11.1640625" customWidth="1"/>
    <col min="18" max="18" width="11" customWidth="1"/>
    <col min="19" max="19" width="9.6640625" customWidth="1"/>
    <col min="21" max="21" width="8.83203125" customWidth="1"/>
  </cols>
  <sheetData>
    <row r="1" spans="2:19" ht="26.25" customHeight="1" x14ac:dyDescent="0.35">
      <c r="B1" s="46" t="s">
        <v>19</v>
      </c>
      <c r="C1" s="46"/>
      <c r="D1" s="46"/>
      <c r="E1" s="46"/>
      <c r="F1" s="46"/>
      <c r="G1" s="46"/>
      <c r="H1" s="46"/>
    </row>
    <row r="2" spans="2:19" ht="14" customHeight="1" x14ac:dyDescent="0.35">
      <c r="B2" s="5"/>
      <c r="C2" s="5"/>
      <c r="D2" s="5"/>
      <c r="E2" s="5"/>
      <c r="F2" s="5"/>
      <c r="G2" s="5"/>
      <c r="H2" s="5"/>
      <c r="Q2" s="34"/>
      <c r="R2" s="34"/>
      <c r="S2" s="34"/>
    </row>
    <row r="3" spans="2:19" x14ac:dyDescent="0.2">
      <c r="R3" s="34"/>
      <c r="S3" s="34"/>
    </row>
    <row r="4" spans="2:19" x14ac:dyDescent="0.2">
      <c r="Q4" s="34"/>
      <c r="R4" s="34"/>
      <c r="S4" s="34"/>
    </row>
    <row r="5" spans="2:19" ht="15.5" customHeight="1" x14ac:dyDescent="0.2">
      <c r="M5" s="3"/>
      <c r="N5" s="3"/>
      <c r="O5" s="3"/>
      <c r="P5" s="3"/>
      <c r="Q5" s="34"/>
      <c r="R5" s="34"/>
      <c r="S5" s="34"/>
    </row>
    <row r="6" spans="2:19" ht="14.5" customHeight="1" x14ac:dyDescent="0.2">
      <c r="M6" s="3"/>
      <c r="N6" s="3"/>
      <c r="O6" s="3"/>
      <c r="P6" s="3"/>
      <c r="Q6" s="34"/>
      <c r="R6" s="34"/>
      <c r="S6" s="34"/>
    </row>
    <row r="7" spans="2:19" x14ac:dyDescent="0.2">
      <c r="K7" s="21" t="s">
        <v>44</v>
      </c>
      <c r="Q7" s="34"/>
      <c r="R7" s="34"/>
      <c r="S7" s="34"/>
    </row>
    <row r="8" spans="2:19" x14ac:dyDescent="0.2">
      <c r="K8" s="39"/>
    </row>
    <row r="9" spans="2:19" ht="14.5" customHeight="1" x14ac:dyDescent="0.2">
      <c r="B9" s="46" t="s">
        <v>40</v>
      </c>
      <c r="C9" s="46"/>
      <c r="D9" s="46"/>
      <c r="E9" s="46"/>
      <c r="F9" s="46"/>
      <c r="G9" s="46"/>
      <c r="H9" s="46"/>
      <c r="J9" s="8"/>
      <c r="K9" s="45"/>
      <c r="L9" s="50" t="s">
        <v>39</v>
      </c>
      <c r="M9" s="50"/>
      <c r="N9" s="50"/>
      <c r="O9" s="50"/>
      <c r="P9" s="50"/>
      <c r="Q9" s="50"/>
      <c r="R9" s="50"/>
      <c r="S9" s="50"/>
    </row>
    <row r="10" spans="2:19" x14ac:dyDescent="0.2">
      <c r="B10" s="46"/>
      <c r="C10" s="46"/>
      <c r="D10" s="46"/>
      <c r="E10" s="46"/>
      <c r="F10" s="46"/>
      <c r="G10" s="46"/>
      <c r="H10" s="46"/>
      <c r="J10" s="11" t="s">
        <v>36</v>
      </c>
      <c r="K10" s="13" t="s">
        <v>6</v>
      </c>
      <c r="L10" s="51"/>
      <c r="M10" s="51"/>
      <c r="N10" s="51"/>
      <c r="O10" s="51"/>
      <c r="P10" s="51"/>
      <c r="Q10" s="51"/>
      <c r="R10" s="51"/>
      <c r="S10" s="51"/>
    </row>
    <row r="11" spans="2:19" ht="64" x14ac:dyDescent="0.2">
      <c r="B11" s="2" t="s">
        <v>12</v>
      </c>
      <c r="C11" s="2" t="s">
        <v>14</v>
      </c>
      <c r="D11" s="2" t="s">
        <v>33</v>
      </c>
      <c r="E11" s="2" t="s">
        <v>15</v>
      </c>
      <c r="F11" s="2" t="s">
        <v>16</v>
      </c>
      <c r="G11" s="2" t="s">
        <v>17</v>
      </c>
      <c r="H11" s="2" t="s">
        <v>18</v>
      </c>
      <c r="J11" s="2" t="s">
        <v>20</v>
      </c>
      <c r="K11" s="2" t="s">
        <v>30</v>
      </c>
      <c r="L11" s="2" t="s">
        <v>24</v>
      </c>
      <c r="M11" s="2" t="s">
        <v>35</v>
      </c>
      <c r="N11" s="2" t="s">
        <v>49</v>
      </c>
      <c r="O11" s="2" t="s">
        <v>34</v>
      </c>
      <c r="P11" s="2" t="s">
        <v>22</v>
      </c>
      <c r="Q11" s="2" t="s">
        <v>23</v>
      </c>
      <c r="R11" s="2" t="s">
        <v>21</v>
      </c>
      <c r="S11" s="2" t="s">
        <v>27</v>
      </c>
    </row>
    <row r="12" spans="2:19" x14ac:dyDescent="0.2">
      <c r="B12" s="31" t="s">
        <v>0</v>
      </c>
      <c r="C12" s="14">
        <v>4125</v>
      </c>
      <c r="D12" s="15">
        <v>1.55</v>
      </c>
      <c r="E12" s="16">
        <v>0.5</v>
      </c>
      <c r="F12" s="30">
        <v>0.62</v>
      </c>
      <c r="G12" s="4">
        <f t="shared" ref="G12:G23" si="0">C12*D12*E12*F12</f>
        <v>1982.0625</v>
      </c>
      <c r="H12" s="4">
        <f>G12/7.48</f>
        <v>264.98161764705878</v>
      </c>
      <c r="J12" s="18">
        <v>1</v>
      </c>
      <c r="K12" s="17" t="s">
        <v>60</v>
      </c>
      <c r="L12" s="18">
        <v>1</v>
      </c>
      <c r="M12" s="15">
        <v>233567</v>
      </c>
      <c r="N12" s="15">
        <v>233567.9</v>
      </c>
      <c r="O12" s="28">
        <f>IF(ISBLANK(L12)," ",(N12-M12)/L12)</f>
        <v>0.89999999999417923</v>
      </c>
      <c r="P12" s="36">
        <f>IF(O12=" ","0",O12*7.48)</f>
        <v>6.7319999999564608</v>
      </c>
      <c r="Q12" s="33">
        <v>30</v>
      </c>
      <c r="R12" s="29">
        <f>P12*Q12*4</f>
        <v>807.83999999477533</v>
      </c>
      <c r="S12" s="28">
        <f>R12/7.48</f>
        <v>107.99999999930151</v>
      </c>
    </row>
    <row r="13" spans="2:19" x14ac:dyDescent="0.2">
      <c r="B13" s="31" t="s">
        <v>1</v>
      </c>
      <c r="C13" s="14">
        <v>4125</v>
      </c>
      <c r="D13" s="15">
        <v>2.2400000000000002</v>
      </c>
      <c r="E13" s="16">
        <v>0.5</v>
      </c>
      <c r="F13" s="30">
        <v>0.62</v>
      </c>
      <c r="G13" s="4">
        <f t="shared" si="0"/>
        <v>2864.4</v>
      </c>
      <c r="H13" s="4">
        <f t="shared" ref="H13:H23" si="1">G13/7.48</f>
        <v>382.94117647058823</v>
      </c>
      <c r="J13" s="18">
        <v>2</v>
      </c>
      <c r="K13" s="17" t="s">
        <v>62</v>
      </c>
      <c r="L13" s="18">
        <v>1</v>
      </c>
      <c r="M13" s="15">
        <v>233567.9</v>
      </c>
      <c r="N13" s="15">
        <v>233569.1</v>
      </c>
      <c r="O13" s="28">
        <f t="shared" ref="O13:O21" si="2">IF(ISBLANK(L13)," ",(N13-M13)/L13)</f>
        <v>1.2000000000116415</v>
      </c>
      <c r="P13" s="36">
        <f t="shared" ref="P13:P21" si="3">IF(O13=" ","0",O13*7.48)</f>
        <v>8.9760000000870797</v>
      </c>
      <c r="Q13" s="33">
        <v>30</v>
      </c>
      <c r="R13" s="29">
        <f t="shared" ref="R13:R21" si="4">P13*Q13*4</f>
        <v>1077.1200000104495</v>
      </c>
      <c r="S13" s="28">
        <f t="shared" ref="S13:S21" si="5">R13/7.48</f>
        <v>144.00000000139698</v>
      </c>
    </row>
    <row r="14" spans="2:19" x14ac:dyDescent="0.2">
      <c r="B14" s="31" t="s">
        <v>2</v>
      </c>
      <c r="C14" s="14">
        <v>4125</v>
      </c>
      <c r="D14" s="15">
        <v>3.72</v>
      </c>
      <c r="E14" s="16">
        <v>0.5</v>
      </c>
      <c r="F14" s="30">
        <v>0.62</v>
      </c>
      <c r="G14" s="4">
        <f t="shared" si="0"/>
        <v>4756.95</v>
      </c>
      <c r="H14" s="4">
        <f t="shared" si="1"/>
        <v>635.9558823529411</v>
      </c>
      <c r="J14" s="18">
        <v>3</v>
      </c>
      <c r="K14" s="17" t="s">
        <v>59</v>
      </c>
      <c r="L14" s="18">
        <v>1</v>
      </c>
      <c r="M14" s="15">
        <v>233569.1</v>
      </c>
      <c r="N14" s="15">
        <v>233570.3</v>
      </c>
      <c r="O14" s="28">
        <f t="shared" si="2"/>
        <v>1.1999999999825377</v>
      </c>
      <c r="P14" s="36">
        <f t="shared" si="3"/>
        <v>8.9759999998693818</v>
      </c>
      <c r="Q14" s="33">
        <v>30</v>
      </c>
      <c r="R14" s="29">
        <f t="shared" si="4"/>
        <v>1077.1199999843259</v>
      </c>
      <c r="S14" s="28">
        <f t="shared" si="5"/>
        <v>143.99999999790452</v>
      </c>
    </row>
    <row r="15" spans="2:19" x14ac:dyDescent="0.2">
      <c r="B15" s="31" t="s">
        <v>3</v>
      </c>
      <c r="C15" s="14">
        <v>4125</v>
      </c>
      <c r="D15" s="15">
        <v>5.0999999999999996</v>
      </c>
      <c r="E15" s="16">
        <v>0.5</v>
      </c>
      <c r="F15" s="30">
        <v>0.62</v>
      </c>
      <c r="G15" s="4">
        <f t="shared" si="0"/>
        <v>6521.625</v>
      </c>
      <c r="H15" s="4">
        <f t="shared" si="1"/>
        <v>871.875</v>
      </c>
      <c r="J15" s="18">
        <v>4</v>
      </c>
      <c r="K15" s="17" t="s">
        <v>61</v>
      </c>
      <c r="L15" s="18">
        <v>1</v>
      </c>
      <c r="M15" s="15">
        <v>233570.3</v>
      </c>
      <c r="N15" s="15">
        <v>233570.8</v>
      </c>
      <c r="O15" s="28">
        <f t="shared" si="2"/>
        <v>0.5</v>
      </c>
      <c r="P15" s="36">
        <f t="shared" si="3"/>
        <v>3.74</v>
      </c>
      <c r="Q15" s="33">
        <v>47</v>
      </c>
      <c r="R15" s="29">
        <f t="shared" si="4"/>
        <v>703.12</v>
      </c>
      <c r="S15" s="28">
        <f t="shared" si="5"/>
        <v>94</v>
      </c>
    </row>
    <row r="16" spans="2:19" x14ac:dyDescent="0.2">
      <c r="B16" s="31" t="s">
        <v>4</v>
      </c>
      <c r="C16" s="14">
        <v>4125</v>
      </c>
      <c r="D16" s="15">
        <v>6.82</v>
      </c>
      <c r="E16" s="16">
        <v>0.5</v>
      </c>
      <c r="F16" s="30">
        <v>0.62</v>
      </c>
      <c r="G16" s="4">
        <f t="shared" si="0"/>
        <v>8721.0750000000007</v>
      </c>
      <c r="H16" s="4">
        <f t="shared" si="1"/>
        <v>1165.9191176470588</v>
      </c>
      <c r="J16" s="18">
        <v>5</v>
      </c>
      <c r="K16" s="17"/>
      <c r="L16" s="18"/>
      <c r="M16" s="15"/>
      <c r="N16" s="15"/>
      <c r="O16" s="28" t="str">
        <f t="shared" si="2"/>
        <v xml:space="preserve"> </v>
      </c>
      <c r="P16" s="36" t="str">
        <f t="shared" si="3"/>
        <v>0</v>
      </c>
      <c r="Q16" s="33"/>
      <c r="R16" s="29">
        <f t="shared" si="4"/>
        <v>0</v>
      </c>
      <c r="S16" s="28">
        <f t="shared" si="5"/>
        <v>0</v>
      </c>
    </row>
    <row r="17" spans="2:21" x14ac:dyDescent="0.2">
      <c r="B17" s="31" t="s">
        <v>5</v>
      </c>
      <c r="C17" s="14">
        <v>4125</v>
      </c>
      <c r="D17" s="15">
        <v>7.8</v>
      </c>
      <c r="E17" s="16">
        <v>0.5</v>
      </c>
      <c r="F17" s="30">
        <v>0.62</v>
      </c>
      <c r="G17" s="4">
        <f t="shared" si="0"/>
        <v>9974.25</v>
      </c>
      <c r="H17" s="4">
        <f t="shared" si="1"/>
        <v>1333.455882352941</v>
      </c>
      <c r="J17" s="18">
        <v>6</v>
      </c>
      <c r="K17" s="17"/>
      <c r="L17" s="18"/>
      <c r="M17" s="15"/>
      <c r="N17" s="15"/>
      <c r="O17" s="28" t="str">
        <f t="shared" si="2"/>
        <v xml:space="preserve"> </v>
      </c>
      <c r="P17" s="36" t="str">
        <f t="shared" si="3"/>
        <v>0</v>
      </c>
      <c r="Q17" s="33"/>
      <c r="R17" s="29">
        <f t="shared" si="4"/>
        <v>0</v>
      </c>
      <c r="S17" s="28">
        <f t="shared" si="5"/>
        <v>0</v>
      </c>
    </row>
    <row r="18" spans="2:21" x14ac:dyDescent="0.2">
      <c r="B18" s="31" t="s">
        <v>6</v>
      </c>
      <c r="C18" s="14">
        <v>4125</v>
      </c>
      <c r="D18" s="15">
        <v>8.68</v>
      </c>
      <c r="E18" s="16">
        <v>0.5</v>
      </c>
      <c r="F18" s="30">
        <v>0.62</v>
      </c>
      <c r="G18" s="4">
        <f t="shared" si="0"/>
        <v>11099.55</v>
      </c>
      <c r="H18" s="4">
        <f t="shared" si="1"/>
        <v>1483.8970588235293</v>
      </c>
      <c r="J18" s="18">
        <v>7</v>
      </c>
      <c r="K18" s="17"/>
      <c r="L18" s="18"/>
      <c r="M18" s="15"/>
      <c r="N18" s="15"/>
      <c r="O18" s="28" t="str">
        <f t="shared" si="2"/>
        <v xml:space="preserve"> </v>
      </c>
      <c r="P18" s="36" t="str">
        <f t="shared" si="3"/>
        <v>0</v>
      </c>
      <c r="Q18" s="33"/>
      <c r="R18" s="29">
        <f t="shared" si="4"/>
        <v>0</v>
      </c>
      <c r="S18" s="28">
        <f t="shared" si="5"/>
        <v>0</v>
      </c>
    </row>
    <row r="19" spans="2:21" x14ac:dyDescent="0.2">
      <c r="B19" s="31" t="s">
        <v>7</v>
      </c>
      <c r="C19" s="14">
        <v>4125</v>
      </c>
      <c r="D19" s="15">
        <v>7.75</v>
      </c>
      <c r="E19" s="16">
        <v>0.5</v>
      </c>
      <c r="F19" s="30">
        <v>0.62</v>
      </c>
      <c r="G19" s="4">
        <f t="shared" si="0"/>
        <v>9910.3125</v>
      </c>
      <c r="H19" s="4">
        <f t="shared" si="1"/>
        <v>1324.9080882352941</v>
      </c>
      <c r="J19" s="18">
        <v>8</v>
      </c>
      <c r="K19" s="17"/>
      <c r="L19" s="18"/>
      <c r="M19" s="15"/>
      <c r="N19" s="15"/>
      <c r="O19" s="28" t="str">
        <f t="shared" si="2"/>
        <v xml:space="preserve"> </v>
      </c>
      <c r="P19" s="36" t="str">
        <f t="shared" si="3"/>
        <v>0</v>
      </c>
      <c r="Q19" s="33"/>
      <c r="R19" s="29">
        <f t="shared" si="4"/>
        <v>0</v>
      </c>
      <c r="S19" s="28">
        <f t="shared" si="5"/>
        <v>0</v>
      </c>
    </row>
    <row r="20" spans="2:21" x14ac:dyDescent="0.2">
      <c r="B20" s="31" t="s">
        <v>8</v>
      </c>
      <c r="C20" s="14">
        <v>4125</v>
      </c>
      <c r="D20" s="15">
        <v>5.7</v>
      </c>
      <c r="E20" s="16">
        <v>0.5</v>
      </c>
      <c r="F20" s="30">
        <v>0.62</v>
      </c>
      <c r="G20" s="4">
        <f t="shared" si="0"/>
        <v>7288.875</v>
      </c>
      <c r="H20" s="4">
        <f t="shared" si="1"/>
        <v>974.44852941176464</v>
      </c>
      <c r="J20" s="18">
        <v>9</v>
      </c>
      <c r="K20" s="17"/>
      <c r="L20" s="18"/>
      <c r="M20" s="15"/>
      <c r="N20" s="15"/>
      <c r="O20" s="28" t="str">
        <f t="shared" si="2"/>
        <v xml:space="preserve"> </v>
      </c>
      <c r="P20" s="36" t="str">
        <f t="shared" si="3"/>
        <v>0</v>
      </c>
      <c r="Q20" s="33"/>
      <c r="R20" s="29">
        <f t="shared" si="4"/>
        <v>0</v>
      </c>
      <c r="S20" s="28">
        <f t="shared" si="5"/>
        <v>0</v>
      </c>
    </row>
    <row r="21" spans="2:21" ht="16" thickBot="1" x14ac:dyDescent="0.25">
      <c r="B21" s="31" t="s">
        <v>9</v>
      </c>
      <c r="C21" s="14">
        <v>4125</v>
      </c>
      <c r="D21" s="15">
        <v>4.03</v>
      </c>
      <c r="E21" s="16">
        <v>0.5</v>
      </c>
      <c r="F21" s="30">
        <v>0.62</v>
      </c>
      <c r="G21" s="4">
        <f t="shared" si="0"/>
        <v>5153.3625000000002</v>
      </c>
      <c r="H21" s="4">
        <f t="shared" si="1"/>
        <v>688.95220588235293</v>
      </c>
      <c r="J21" s="18">
        <v>10</v>
      </c>
      <c r="K21" s="17"/>
      <c r="L21" s="18"/>
      <c r="M21" s="15"/>
      <c r="N21" s="15"/>
      <c r="O21" s="28" t="str">
        <f t="shared" si="2"/>
        <v xml:space="preserve"> </v>
      </c>
      <c r="P21" s="36" t="str">
        <f t="shared" si="3"/>
        <v>0</v>
      </c>
      <c r="Q21" s="33"/>
      <c r="R21" s="29">
        <f t="shared" si="4"/>
        <v>0</v>
      </c>
      <c r="S21" s="28">
        <f t="shared" si="5"/>
        <v>0</v>
      </c>
    </row>
    <row r="22" spans="2:21" ht="16" thickBot="1" x14ac:dyDescent="0.25">
      <c r="B22" s="31" t="s">
        <v>10</v>
      </c>
      <c r="C22" s="14">
        <v>4125</v>
      </c>
      <c r="D22" s="15">
        <v>2.1</v>
      </c>
      <c r="E22" s="16">
        <v>0.5</v>
      </c>
      <c r="F22" s="30">
        <v>0.62</v>
      </c>
      <c r="G22" s="4">
        <f t="shared" si="0"/>
        <v>2685.375</v>
      </c>
      <c r="H22" s="4">
        <f t="shared" si="1"/>
        <v>359.00735294117646</v>
      </c>
      <c r="J22" s="1"/>
      <c r="L22" s="1"/>
      <c r="M22" s="1"/>
      <c r="N22" s="1"/>
      <c r="O22" s="1"/>
      <c r="P22" s="47" t="s">
        <v>29</v>
      </c>
      <c r="Q22" s="48"/>
      <c r="R22" s="32">
        <f>SUM(R12:R21)</f>
        <v>3665.1999999895506</v>
      </c>
    </row>
    <row r="23" spans="2:21" ht="16" thickBot="1" x14ac:dyDescent="0.25">
      <c r="B23" s="31" t="s">
        <v>11</v>
      </c>
      <c r="C23" s="14">
        <v>4125</v>
      </c>
      <c r="D23" s="15">
        <v>1.55</v>
      </c>
      <c r="E23" s="16">
        <v>0.5</v>
      </c>
      <c r="F23" s="30">
        <v>0.62</v>
      </c>
      <c r="G23" s="4">
        <f t="shared" si="0"/>
        <v>1982.0625</v>
      </c>
      <c r="H23" s="4">
        <f t="shared" si="1"/>
        <v>264.98161764705878</v>
      </c>
      <c r="J23" s="1"/>
      <c r="L23" s="1"/>
      <c r="M23" s="1"/>
      <c r="N23" s="1"/>
      <c r="O23" s="1"/>
      <c r="Q23" s="52" t="s">
        <v>28</v>
      </c>
      <c r="R23" s="53"/>
      <c r="S23" s="32">
        <f>SUM(S12:S21)</f>
        <v>489.99999999860302</v>
      </c>
      <c r="T23" s="49"/>
      <c r="U23" s="49"/>
    </row>
    <row r="24" spans="2:21" s="9" customFormat="1" ht="16" x14ac:dyDescent="0.2">
      <c r="E24" s="42" t="s">
        <v>26</v>
      </c>
      <c r="F24" s="43"/>
      <c r="G24" s="10">
        <f>SUM(G12:G23)</f>
        <v>72939.900000000009</v>
      </c>
      <c r="H24" s="10">
        <f>SUM(H12:H23)</f>
        <v>9751.323529411764</v>
      </c>
      <c r="I24" s="27"/>
      <c r="M24" s="44" t="s">
        <v>57</v>
      </c>
      <c r="N24" s="39"/>
      <c r="O24" s="39"/>
      <c r="P24" s="39"/>
      <c r="Q24" s="39"/>
      <c r="R24" s="39"/>
    </row>
    <row r="25" spans="2:21" x14ac:dyDescent="0.2">
      <c r="M25" s="45"/>
      <c r="N25" s="45"/>
      <c r="O25" s="45"/>
      <c r="P25" s="45"/>
      <c r="Q25" s="45"/>
      <c r="R25" s="45"/>
    </row>
    <row r="26" spans="2:21" ht="65" thickBot="1" x14ac:dyDescent="0.25">
      <c r="B26" s="61" t="s">
        <v>55</v>
      </c>
      <c r="C26" s="61"/>
      <c r="D26" s="61"/>
      <c r="E26" s="61"/>
      <c r="F26" s="39"/>
      <c r="G26" s="39"/>
      <c r="H26" s="39"/>
      <c r="I26" s="39"/>
      <c r="J26" s="39"/>
      <c r="K26" s="39"/>
      <c r="M26" s="6"/>
      <c r="N26" s="12" t="s">
        <v>42</v>
      </c>
      <c r="O26" s="12" t="s">
        <v>48</v>
      </c>
      <c r="P26" s="22" t="s">
        <v>41</v>
      </c>
      <c r="Q26" s="12" t="s">
        <v>43</v>
      </c>
      <c r="R26" s="20"/>
    </row>
    <row r="27" spans="2:21" ht="16" thickBot="1" x14ac:dyDescent="0.25">
      <c r="B27" s="39" t="s">
        <v>81</v>
      </c>
      <c r="C27" s="39"/>
      <c r="D27" s="39"/>
      <c r="E27" s="39"/>
      <c r="F27" s="39"/>
      <c r="G27" s="39"/>
      <c r="H27" s="39"/>
      <c r="I27" s="39"/>
      <c r="J27" s="39"/>
      <c r="K27" s="39"/>
      <c r="M27" s="7" t="s">
        <v>37</v>
      </c>
      <c r="N27" s="24">
        <f>(R22)</f>
        <v>3665.1999999895506</v>
      </c>
      <c r="O27" s="25">
        <f>IF(K10=" "," ",VLOOKUP(K10,B12:$G$23,6,FALSE))</f>
        <v>11099.55</v>
      </c>
      <c r="P27" s="26">
        <f>(N27/O27)-100%</f>
        <v>-0.66978841484658824</v>
      </c>
      <c r="Q27" s="23">
        <f>N27-O27</f>
        <v>-7434.3500000104486</v>
      </c>
      <c r="R27" s="19" t="s">
        <v>37</v>
      </c>
    </row>
    <row r="28" spans="2:21" ht="16" thickBot="1" x14ac:dyDescent="0.25">
      <c r="B28" s="39" t="s">
        <v>82</v>
      </c>
      <c r="C28" s="39"/>
      <c r="D28" s="39"/>
      <c r="E28" s="39"/>
      <c r="F28" s="39"/>
      <c r="G28" s="39"/>
      <c r="H28" s="39"/>
      <c r="I28" s="39"/>
      <c r="J28" s="39"/>
      <c r="K28" s="39"/>
      <c r="M28" s="7" t="s">
        <v>38</v>
      </c>
      <c r="N28" s="24">
        <f>S23</f>
        <v>489.99999999860302</v>
      </c>
      <c r="O28" s="25">
        <f>IF(K10=" "," ",VLOOKUP(K10,$B$12:$H$23,7,FALSE))</f>
        <v>1483.8970588235293</v>
      </c>
      <c r="P28" s="26">
        <f>(N28/O28)-100%</f>
        <v>-0.66978841484658824</v>
      </c>
      <c r="Q28" s="23">
        <f>N28-O28</f>
        <v>-993.89705882492626</v>
      </c>
      <c r="R28" s="19" t="s">
        <v>38</v>
      </c>
    </row>
    <row r="29" spans="2:21" x14ac:dyDescent="0.2">
      <c r="B29" s="54" t="s">
        <v>79</v>
      </c>
      <c r="C29" s="39"/>
      <c r="D29" s="39"/>
      <c r="E29" s="39"/>
      <c r="F29" s="39"/>
      <c r="G29" s="39"/>
      <c r="H29" s="39"/>
      <c r="I29" s="39"/>
      <c r="J29" s="39"/>
      <c r="K29" s="39"/>
    </row>
    <row r="30" spans="2:21" x14ac:dyDescent="0.2">
      <c r="B30" s="58" t="s">
        <v>25</v>
      </c>
      <c r="C30" s="39"/>
      <c r="D30" s="39"/>
      <c r="E30" s="39"/>
      <c r="F30" s="39"/>
      <c r="G30" s="39"/>
      <c r="H30" s="39"/>
      <c r="I30" s="39"/>
      <c r="J30" s="39"/>
      <c r="K30" s="39"/>
    </row>
    <row r="31" spans="2:21" x14ac:dyDescent="0.2">
      <c r="B31" s="39" t="s">
        <v>78</v>
      </c>
      <c r="C31" s="39"/>
      <c r="D31" s="39"/>
      <c r="E31" s="39"/>
      <c r="F31" s="39"/>
      <c r="G31" s="39"/>
      <c r="H31" s="39"/>
      <c r="I31" s="39"/>
      <c r="J31" s="39"/>
      <c r="K31" s="39"/>
    </row>
    <row r="32" spans="2:21" x14ac:dyDescent="0.2">
      <c r="B32" s="59" t="s">
        <v>13</v>
      </c>
      <c r="C32" s="39"/>
      <c r="D32" s="39"/>
      <c r="E32" s="39"/>
      <c r="F32" s="39"/>
      <c r="G32" s="39"/>
      <c r="H32" s="39"/>
      <c r="I32" s="39"/>
      <c r="J32" s="39"/>
      <c r="K32" s="39"/>
    </row>
    <row r="33" spans="2:11" x14ac:dyDescent="0.2">
      <c r="B33" s="55" t="s">
        <v>83</v>
      </c>
      <c r="C33" s="39"/>
      <c r="D33" s="39"/>
      <c r="E33" s="39"/>
      <c r="F33" s="39"/>
      <c r="G33" s="39"/>
      <c r="H33" s="39"/>
      <c r="I33" s="39"/>
      <c r="J33" s="39"/>
      <c r="K33" s="39"/>
    </row>
    <row r="34" spans="2:11" ht="34" customHeight="1" x14ac:dyDescent="0.2">
      <c r="B34" s="56" t="s">
        <v>84</v>
      </c>
      <c r="C34" s="57"/>
      <c r="D34" s="57"/>
      <c r="E34" s="57"/>
      <c r="F34" s="57"/>
      <c r="G34" s="57"/>
      <c r="H34" s="57"/>
      <c r="I34" s="57"/>
      <c r="J34" s="57"/>
      <c r="K34" s="57"/>
    </row>
    <row r="35" spans="2:11" ht="34" customHeight="1" x14ac:dyDescent="0.2">
      <c r="B35" s="60" t="s">
        <v>85</v>
      </c>
      <c r="C35" s="57"/>
      <c r="D35" s="57"/>
      <c r="E35" s="57"/>
      <c r="F35" s="57"/>
      <c r="G35" s="57"/>
      <c r="H35" s="57"/>
      <c r="I35" s="57"/>
      <c r="J35" s="57"/>
      <c r="K35" s="57"/>
    </row>
    <row r="36" spans="2:11" x14ac:dyDescent="0.2">
      <c r="B36" s="39"/>
      <c r="C36" s="39"/>
      <c r="D36" s="39"/>
      <c r="E36" s="39"/>
      <c r="F36" s="39"/>
      <c r="G36" s="39"/>
      <c r="H36" s="39"/>
      <c r="I36" s="39"/>
      <c r="J36" s="39"/>
      <c r="K36" s="39"/>
    </row>
    <row r="37" spans="2:11" ht="16" x14ac:dyDescent="0.2">
      <c r="B37" s="37" t="s">
        <v>32</v>
      </c>
      <c r="C37" s="39"/>
      <c r="D37" s="39"/>
      <c r="E37" s="39"/>
      <c r="F37" s="39"/>
      <c r="G37" s="39"/>
      <c r="H37" s="39"/>
      <c r="I37" s="39"/>
      <c r="J37" s="39"/>
      <c r="K37" s="39"/>
    </row>
    <row r="38" spans="2:11" x14ac:dyDescent="0.2">
      <c r="B38" s="35">
        <v>1</v>
      </c>
      <c r="C38" s="62" t="s">
        <v>56</v>
      </c>
      <c r="D38" s="39"/>
      <c r="E38" s="39"/>
      <c r="F38" s="39"/>
      <c r="G38" s="39"/>
      <c r="H38" s="39"/>
      <c r="I38" s="39"/>
      <c r="J38" s="39"/>
      <c r="K38" s="39"/>
    </row>
    <row r="39" spans="2:11" x14ac:dyDescent="0.2">
      <c r="B39" s="35">
        <v>2</v>
      </c>
      <c r="C39" s="39" t="s">
        <v>80</v>
      </c>
      <c r="D39" s="39"/>
      <c r="E39" s="39"/>
      <c r="F39" s="39"/>
      <c r="G39" s="39"/>
      <c r="H39" s="39"/>
      <c r="I39" s="39"/>
      <c r="J39" s="39"/>
      <c r="K39" s="39"/>
    </row>
    <row r="40" spans="2:11" ht="16" x14ac:dyDescent="0.2">
      <c r="B40" s="35"/>
      <c r="C40" s="37" t="s">
        <v>40</v>
      </c>
      <c r="D40" s="37"/>
      <c r="E40" s="37"/>
      <c r="F40" s="37"/>
      <c r="G40" s="37"/>
      <c r="H40" s="37"/>
      <c r="I40" s="37"/>
      <c r="J40" s="37"/>
      <c r="K40" s="37"/>
    </row>
    <row r="41" spans="2:11" x14ac:dyDescent="0.2">
      <c r="B41" s="35">
        <v>3</v>
      </c>
      <c r="C41" s="39" t="s">
        <v>47</v>
      </c>
      <c r="D41" s="39"/>
      <c r="E41" s="39"/>
      <c r="F41" s="39"/>
      <c r="G41" s="39"/>
      <c r="H41" s="39"/>
      <c r="I41" s="39"/>
      <c r="J41" s="39"/>
      <c r="K41" s="39"/>
    </row>
    <row r="42" spans="2:11" ht="16" x14ac:dyDescent="0.2">
      <c r="B42" s="1"/>
      <c r="C42" s="37" t="s">
        <v>77</v>
      </c>
      <c r="D42" s="38"/>
      <c r="E42" s="38"/>
      <c r="F42" s="38"/>
      <c r="G42" s="38"/>
      <c r="H42" s="38"/>
      <c r="I42" s="38"/>
      <c r="J42" s="38"/>
      <c r="K42" s="38"/>
    </row>
    <row r="43" spans="2:11" x14ac:dyDescent="0.2">
      <c r="B43" s="1">
        <v>4</v>
      </c>
      <c r="C43" s="39" t="s">
        <v>67</v>
      </c>
      <c r="D43" s="39"/>
      <c r="E43" s="39"/>
      <c r="F43" s="39"/>
      <c r="G43" s="39"/>
      <c r="H43" s="39"/>
      <c r="I43" s="39"/>
      <c r="J43" s="39"/>
      <c r="K43" s="39"/>
    </row>
    <row r="44" spans="2:11" x14ac:dyDescent="0.2">
      <c r="B44" s="1"/>
      <c r="C44" s="39" t="s">
        <v>63</v>
      </c>
      <c r="D44" s="39"/>
      <c r="E44" s="39"/>
      <c r="F44" s="39"/>
      <c r="G44" s="39"/>
      <c r="H44" s="39"/>
      <c r="I44" s="39"/>
      <c r="J44" s="39"/>
      <c r="K44" s="39"/>
    </row>
    <row r="45" spans="2:11" x14ac:dyDescent="0.2">
      <c r="B45" s="1"/>
      <c r="C45" s="39" t="s">
        <v>64</v>
      </c>
      <c r="D45" s="39"/>
      <c r="E45" s="39"/>
      <c r="F45" s="39"/>
      <c r="G45" s="39"/>
      <c r="H45" s="39"/>
      <c r="I45" s="39"/>
      <c r="J45" s="39"/>
      <c r="K45" s="39"/>
    </row>
    <row r="46" spans="2:11" x14ac:dyDescent="0.2">
      <c r="B46" s="1"/>
      <c r="C46" s="39" t="s">
        <v>65</v>
      </c>
      <c r="D46" s="39"/>
      <c r="E46" s="39"/>
      <c r="F46" s="39"/>
      <c r="G46" s="39"/>
      <c r="H46" s="39"/>
      <c r="I46" s="39"/>
      <c r="J46" s="39"/>
      <c r="K46" s="39"/>
    </row>
    <row r="47" spans="2:11" x14ac:dyDescent="0.2">
      <c r="B47" s="1"/>
      <c r="C47" s="39" t="s">
        <v>66</v>
      </c>
      <c r="D47" s="39"/>
      <c r="E47" s="39"/>
      <c r="F47" s="39"/>
      <c r="G47" s="39"/>
      <c r="H47" s="39"/>
      <c r="I47" s="39"/>
      <c r="J47" s="39"/>
      <c r="K47" s="39"/>
    </row>
    <row r="48" spans="2:11" x14ac:dyDescent="0.2">
      <c r="B48" s="35"/>
      <c r="C48" s="40" t="s">
        <v>68</v>
      </c>
      <c r="D48" s="40"/>
      <c r="E48" s="40"/>
      <c r="F48" s="40"/>
      <c r="G48" s="40"/>
      <c r="H48" s="40"/>
      <c r="I48" s="40"/>
      <c r="J48" s="40"/>
      <c r="K48" s="40"/>
    </row>
    <row r="49" spans="2:11" x14ac:dyDescent="0.2">
      <c r="B49" s="35"/>
      <c r="C49" s="39" t="s">
        <v>45</v>
      </c>
      <c r="D49" s="39"/>
      <c r="E49" s="39"/>
      <c r="F49" s="39"/>
      <c r="G49" s="39"/>
      <c r="H49" s="39"/>
      <c r="I49" s="39"/>
      <c r="J49" s="39"/>
      <c r="K49" s="39"/>
    </row>
    <row r="50" spans="2:11" ht="16" x14ac:dyDescent="0.2">
      <c r="B50" s="35"/>
      <c r="C50" s="41" t="s">
        <v>39</v>
      </c>
      <c r="D50" s="41"/>
      <c r="E50" s="41"/>
      <c r="F50" s="41"/>
      <c r="G50" s="41"/>
      <c r="H50" s="41"/>
      <c r="I50" s="41"/>
      <c r="J50" s="41"/>
      <c r="K50" s="41"/>
    </row>
    <row r="51" spans="2:11" x14ac:dyDescent="0.2">
      <c r="B51" s="35">
        <v>5</v>
      </c>
      <c r="C51" s="39" t="s">
        <v>76</v>
      </c>
      <c r="D51" s="39"/>
      <c r="E51" s="39"/>
      <c r="F51" s="39"/>
      <c r="G51" s="39"/>
      <c r="H51" s="39"/>
      <c r="I51" s="39"/>
      <c r="J51" s="39"/>
      <c r="K51" s="39"/>
    </row>
    <row r="52" spans="2:11" x14ac:dyDescent="0.2">
      <c r="B52" s="35"/>
      <c r="C52" s="39" t="s">
        <v>69</v>
      </c>
      <c r="D52" s="39"/>
      <c r="E52" s="39"/>
      <c r="F52" s="39"/>
      <c r="G52" s="39"/>
      <c r="H52" s="39"/>
      <c r="I52" s="39"/>
      <c r="J52" s="39"/>
      <c r="K52" s="39"/>
    </row>
    <row r="53" spans="2:11" x14ac:dyDescent="0.2">
      <c r="B53" s="35">
        <v>6</v>
      </c>
      <c r="C53" s="39" t="s">
        <v>46</v>
      </c>
      <c r="D53" s="39"/>
      <c r="E53" s="39"/>
      <c r="F53" s="39"/>
      <c r="G53" s="39"/>
      <c r="H53" s="39"/>
      <c r="I53" s="39"/>
      <c r="J53" s="39"/>
      <c r="K53" s="39"/>
    </row>
    <row r="54" spans="2:11" x14ac:dyDescent="0.2">
      <c r="B54" s="35">
        <v>7</v>
      </c>
      <c r="C54" s="39" t="s">
        <v>50</v>
      </c>
      <c r="D54" s="39"/>
      <c r="E54" s="39"/>
      <c r="F54" s="39"/>
      <c r="G54" s="39"/>
      <c r="H54" s="39"/>
      <c r="I54" s="39"/>
      <c r="J54" s="39"/>
      <c r="K54" s="39"/>
    </row>
    <row r="55" spans="2:11" x14ac:dyDescent="0.2">
      <c r="B55" s="35">
        <v>8</v>
      </c>
      <c r="C55" s="39" t="s">
        <v>51</v>
      </c>
      <c r="D55" s="39"/>
      <c r="E55" s="39"/>
      <c r="F55" s="39"/>
      <c r="G55" s="39"/>
      <c r="H55" s="39"/>
      <c r="I55" s="39"/>
      <c r="J55" s="39"/>
      <c r="K55" s="39"/>
    </row>
    <row r="56" spans="2:11" x14ac:dyDescent="0.2">
      <c r="B56" s="35"/>
      <c r="C56" s="63" t="s">
        <v>52</v>
      </c>
      <c r="D56" s="63"/>
      <c r="E56" s="63"/>
      <c r="F56" s="63"/>
      <c r="G56" s="63"/>
      <c r="H56" s="63"/>
      <c r="I56" s="63"/>
      <c r="J56" s="63"/>
      <c r="K56" s="63"/>
    </row>
    <row r="57" spans="2:11" x14ac:dyDescent="0.2">
      <c r="B57" s="35"/>
      <c r="C57" s="39" t="s">
        <v>70</v>
      </c>
      <c r="D57" s="39"/>
      <c r="E57" s="39"/>
      <c r="F57" s="39"/>
      <c r="G57" s="39"/>
      <c r="H57" s="39"/>
      <c r="I57" s="39"/>
      <c r="J57" s="39"/>
      <c r="K57" s="39"/>
    </row>
    <row r="58" spans="2:11" x14ac:dyDescent="0.2">
      <c r="B58" s="35">
        <v>9</v>
      </c>
      <c r="C58" s="39" t="s">
        <v>86</v>
      </c>
      <c r="D58" s="39"/>
      <c r="E58" s="39"/>
      <c r="F58" s="39"/>
      <c r="G58" s="39"/>
      <c r="H58" s="39"/>
      <c r="I58" s="39"/>
      <c r="J58" s="39"/>
      <c r="K58" s="39"/>
    </row>
    <row r="59" spans="2:11" x14ac:dyDescent="0.2">
      <c r="B59" s="35"/>
      <c r="C59" s="39" t="s">
        <v>58</v>
      </c>
      <c r="D59" s="39"/>
      <c r="E59" s="39"/>
      <c r="F59" s="39"/>
      <c r="G59" s="39"/>
      <c r="H59" s="39"/>
      <c r="I59" s="39"/>
      <c r="J59" s="39"/>
      <c r="K59" s="39"/>
    </row>
    <row r="60" spans="2:11" x14ac:dyDescent="0.2">
      <c r="B60" s="35">
        <v>10</v>
      </c>
      <c r="C60" s="39" t="s">
        <v>53</v>
      </c>
      <c r="D60" s="39"/>
      <c r="E60" s="39"/>
      <c r="F60" s="39"/>
      <c r="G60" s="39"/>
      <c r="H60" s="39"/>
      <c r="I60" s="39"/>
      <c r="J60" s="39"/>
      <c r="K60" s="39"/>
    </row>
    <row r="61" spans="2:11" x14ac:dyDescent="0.2">
      <c r="B61" s="35"/>
      <c r="C61" s="39" t="s">
        <v>71</v>
      </c>
      <c r="D61" s="39"/>
      <c r="E61" s="39"/>
      <c r="F61" s="39"/>
      <c r="G61" s="39"/>
      <c r="H61" s="39"/>
      <c r="I61" s="39"/>
      <c r="J61" s="39"/>
      <c r="K61" s="39"/>
    </row>
    <row r="62" spans="2:11" ht="16" x14ac:dyDescent="0.2">
      <c r="B62" s="35">
        <v>11</v>
      </c>
      <c r="C62" s="37" t="s">
        <v>31</v>
      </c>
      <c r="D62" s="38"/>
      <c r="E62" s="38"/>
      <c r="F62" s="38"/>
      <c r="G62" s="38"/>
      <c r="H62" s="38"/>
      <c r="I62" s="38"/>
      <c r="J62" s="38"/>
      <c r="K62" s="38"/>
    </row>
    <row r="63" spans="2:11" x14ac:dyDescent="0.2">
      <c r="B63" s="1"/>
      <c r="C63" s="39" t="s">
        <v>54</v>
      </c>
      <c r="D63" s="39"/>
      <c r="E63" s="39"/>
      <c r="F63" s="39"/>
      <c r="G63" s="39"/>
      <c r="H63" s="39"/>
      <c r="I63" s="39"/>
      <c r="J63" s="39"/>
      <c r="K63" s="39"/>
    </row>
    <row r="64" spans="2:11" x14ac:dyDescent="0.2">
      <c r="B64" s="1"/>
      <c r="C64" s="39" t="s">
        <v>87</v>
      </c>
      <c r="D64" s="39"/>
      <c r="E64" s="39"/>
      <c r="F64" s="39"/>
      <c r="G64" s="39"/>
      <c r="H64" s="39"/>
      <c r="I64" s="39"/>
      <c r="J64" s="39"/>
      <c r="K64" s="39"/>
    </row>
    <row r="65" spans="2:11" x14ac:dyDescent="0.2">
      <c r="B65" s="1"/>
      <c r="C65" s="40" t="s">
        <v>72</v>
      </c>
      <c r="D65" s="40"/>
      <c r="E65" s="40"/>
      <c r="F65" s="40"/>
      <c r="G65" s="40"/>
      <c r="H65" s="40"/>
      <c r="I65" s="40"/>
      <c r="J65" s="40"/>
      <c r="K65" s="40"/>
    </row>
    <row r="66" spans="2:11" x14ac:dyDescent="0.2">
      <c r="B66" s="1"/>
      <c r="C66" s="40" t="s">
        <v>73</v>
      </c>
      <c r="D66" s="40"/>
      <c r="E66" s="40"/>
      <c r="F66" s="40"/>
      <c r="G66" s="40"/>
      <c r="H66" s="40"/>
      <c r="I66" s="40"/>
      <c r="J66" s="40"/>
      <c r="K66" s="40"/>
    </row>
    <row r="67" spans="2:11" ht="16" x14ac:dyDescent="0.2">
      <c r="B67" s="1"/>
      <c r="C67" s="41" t="s">
        <v>57</v>
      </c>
      <c r="D67" s="41"/>
      <c r="E67" s="41"/>
      <c r="F67" s="41"/>
      <c r="G67" s="41"/>
      <c r="H67" s="41"/>
      <c r="I67" s="41"/>
      <c r="J67" s="41"/>
      <c r="K67" s="41"/>
    </row>
    <row r="68" spans="2:11" x14ac:dyDescent="0.2">
      <c r="B68" s="35">
        <v>12</v>
      </c>
      <c r="C68" s="39" t="s">
        <v>74</v>
      </c>
      <c r="D68" s="39"/>
      <c r="E68" s="39"/>
      <c r="F68" s="39"/>
      <c r="G68" s="39"/>
      <c r="H68" s="39"/>
      <c r="I68" s="39"/>
      <c r="J68" s="39"/>
      <c r="K68" s="39"/>
    </row>
    <row r="69" spans="2:11" x14ac:dyDescent="0.2">
      <c r="B69" s="1"/>
      <c r="C69" s="39" t="s">
        <v>88</v>
      </c>
      <c r="D69" s="39"/>
      <c r="E69" s="39"/>
      <c r="F69" s="39"/>
      <c r="G69" s="39"/>
      <c r="H69" s="39"/>
      <c r="I69" s="39"/>
      <c r="J69" s="39"/>
      <c r="K69" s="39"/>
    </row>
    <row r="70" spans="2:11" x14ac:dyDescent="0.2">
      <c r="B70" s="1"/>
      <c r="C70" s="39" t="s">
        <v>75</v>
      </c>
      <c r="D70" s="39"/>
      <c r="E70" s="39"/>
      <c r="F70" s="39"/>
      <c r="G70" s="39"/>
      <c r="H70" s="39"/>
      <c r="I70" s="39"/>
      <c r="J70" s="39"/>
      <c r="K70" s="39"/>
    </row>
    <row r="71" spans="2:11" ht="16" x14ac:dyDescent="0.2">
      <c r="B71" s="1"/>
      <c r="C71" s="37"/>
      <c r="D71" s="38"/>
      <c r="E71" s="38"/>
      <c r="F71" s="38"/>
      <c r="G71" s="38"/>
      <c r="H71" s="38"/>
      <c r="I71" s="38"/>
      <c r="J71" s="38"/>
      <c r="K71" s="38"/>
    </row>
    <row r="72" spans="2:11" x14ac:dyDescent="0.2">
      <c r="B72" s="1"/>
      <c r="C72" s="39"/>
      <c r="D72" s="39"/>
      <c r="E72" s="39"/>
      <c r="F72" s="39"/>
      <c r="G72" s="39"/>
      <c r="H72" s="39"/>
      <c r="I72" s="39"/>
      <c r="J72" s="39"/>
      <c r="K72" s="39"/>
    </row>
    <row r="73" spans="2:11" x14ac:dyDescent="0.2">
      <c r="B73" s="1"/>
      <c r="C73" s="39"/>
      <c r="D73" s="39"/>
      <c r="E73" s="39"/>
      <c r="F73" s="39"/>
      <c r="G73" s="39"/>
      <c r="H73" s="39"/>
      <c r="I73" s="39"/>
      <c r="J73" s="39"/>
      <c r="K73" s="39"/>
    </row>
    <row r="74" spans="2:11" x14ac:dyDescent="0.2">
      <c r="B74" s="1"/>
      <c r="C74" s="39"/>
      <c r="D74" s="39"/>
      <c r="E74" s="39"/>
      <c r="F74" s="39"/>
      <c r="G74" s="39"/>
      <c r="H74" s="39"/>
      <c r="I74" s="39"/>
      <c r="J74" s="39"/>
      <c r="K74" s="39"/>
    </row>
    <row r="75" spans="2:11" x14ac:dyDescent="0.2">
      <c r="B75" s="1"/>
      <c r="C75" s="39"/>
      <c r="D75" s="39"/>
      <c r="E75" s="39"/>
      <c r="F75" s="39"/>
      <c r="G75" s="39"/>
      <c r="H75" s="39"/>
      <c r="I75" s="39"/>
      <c r="J75" s="39"/>
      <c r="K75" s="39"/>
    </row>
    <row r="76" spans="2:11" x14ac:dyDescent="0.2">
      <c r="B76" s="1"/>
      <c r="C76" s="39"/>
      <c r="D76" s="39"/>
      <c r="E76" s="39"/>
      <c r="F76" s="39"/>
      <c r="G76" s="39"/>
      <c r="H76" s="39"/>
      <c r="I76" s="39"/>
      <c r="J76" s="39"/>
      <c r="K76" s="39"/>
    </row>
  </sheetData>
  <sheetProtection selectLockedCells="1"/>
  <mergeCells count="60">
    <mergeCell ref="B26:K26"/>
    <mergeCell ref="B37:K37"/>
    <mergeCell ref="C73:K73"/>
    <mergeCell ref="C74:K74"/>
    <mergeCell ref="C75:K75"/>
    <mergeCell ref="C63:K63"/>
    <mergeCell ref="B27:K27"/>
    <mergeCell ref="C38:K38"/>
    <mergeCell ref="C58:K58"/>
    <mergeCell ref="C59:K59"/>
    <mergeCell ref="C60:K60"/>
    <mergeCell ref="C61:K61"/>
    <mergeCell ref="C53:K53"/>
    <mergeCell ref="C54:K54"/>
    <mergeCell ref="C55:K55"/>
    <mergeCell ref="C56:K56"/>
    <mergeCell ref="C76:K76"/>
    <mergeCell ref="C64:K64"/>
    <mergeCell ref="C68:K68"/>
    <mergeCell ref="C69:K69"/>
    <mergeCell ref="C70:K70"/>
    <mergeCell ref="C72:K72"/>
    <mergeCell ref="C57:K57"/>
    <mergeCell ref="C39:K39"/>
    <mergeCell ref="C41:K41"/>
    <mergeCell ref="B32:K32"/>
    <mergeCell ref="C40:K40"/>
    <mergeCell ref="B35:K35"/>
    <mergeCell ref="B36:K36"/>
    <mergeCell ref="B31:K31"/>
    <mergeCell ref="B29:K29"/>
    <mergeCell ref="B28:K28"/>
    <mergeCell ref="B33:K33"/>
    <mergeCell ref="B34:K34"/>
    <mergeCell ref="B30:K30"/>
    <mergeCell ref="E24:F24"/>
    <mergeCell ref="M24:R25"/>
    <mergeCell ref="B1:H1"/>
    <mergeCell ref="P22:Q22"/>
    <mergeCell ref="T23:U23"/>
    <mergeCell ref="B9:H10"/>
    <mergeCell ref="L9:S10"/>
    <mergeCell ref="K8:K9"/>
    <mergeCell ref="Q23:R23"/>
    <mergeCell ref="C62:K62"/>
    <mergeCell ref="C71:K71"/>
    <mergeCell ref="C42:K42"/>
    <mergeCell ref="C43:K43"/>
    <mergeCell ref="C44:K44"/>
    <mergeCell ref="C45:K45"/>
    <mergeCell ref="C46:K46"/>
    <mergeCell ref="C47:K47"/>
    <mergeCell ref="C48:K48"/>
    <mergeCell ref="C52:K52"/>
    <mergeCell ref="C65:K65"/>
    <mergeCell ref="C66:K66"/>
    <mergeCell ref="C50:K50"/>
    <mergeCell ref="C67:K67"/>
    <mergeCell ref="C49:K49"/>
    <mergeCell ref="C51:K51"/>
  </mergeCells>
  <conditionalFormatting sqref="Q27:Q2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P27:P28">
    <cfRule type="cellIs" dxfId="1" priority="1" operator="lessThan">
      <formula>0.01</formula>
    </cfRule>
    <cfRule type="cellIs" dxfId="0" priority="2" operator="greaterThan">
      <formula>0.01</formula>
    </cfRule>
  </conditionalFormatting>
  <hyperlinks>
    <hyperlink ref="B30" r:id="rId1" xr:uid="{3B1520DA-CFD4-4243-BD09-AEA41B7907D1}"/>
  </hyperlinks>
  <pageMargins left="0.7" right="0.7" top="0.75" bottom="0.75" header="0.3" footer="0.3"/>
  <pageSetup scale="46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Sheet2!$A$1:$A$12</xm:f>
          </x14:formula1>
          <xm:sqref>K10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>
      <selection sqref="A1:A12"/>
    </sheetView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City of Roseville, 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Alvarez, Bobby</dc:creator>
  <cp:lastModifiedBy>Microsoft Office User</cp:lastModifiedBy>
  <cp:lastPrinted>2021-03-09T20:29:06Z</cp:lastPrinted>
  <dcterms:created xsi:type="dcterms:W3CDTF">2021-03-02T16:12:33Z</dcterms:created>
  <dcterms:modified xsi:type="dcterms:W3CDTF">2021-03-23T22:05:09Z</dcterms:modified>
</cp:coreProperties>
</file>